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8" windowWidth="16608" windowHeight="799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G19" i="1" l="1"/>
  <c r="H21" i="1"/>
  <c r="H35" i="1" s="1"/>
  <c r="F20" i="1" l="1"/>
  <c r="E20" i="1"/>
  <c r="D17" i="1"/>
  <c r="E17" i="1" s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E22" i="1" l="1"/>
  <c r="F10" i="1"/>
  <c r="F22" i="1" s="1"/>
  <c r="E34" i="1" s="1"/>
  <c r="F34" i="1" s="1"/>
  <c r="F35" i="1" s="1"/>
  <c r="E23" i="1"/>
  <c r="F18" i="1"/>
  <c r="E25" i="1"/>
  <c r="G25" i="1" s="1"/>
  <c r="G35" i="1" s="1"/>
  <c r="F5" i="1"/>
  <c r="E35" i="1" l="1"/>
  <c r="F36" i="1"/>
  <c r="H36" i="1"/>
  <c r="H37" i="1" s="1"/>
</calcChain>
</file>

<file path=xl/sharedStrings.xml><?xml version="1.0" encoding="utf-8"?>
<sst xmlns="http://schemas.openxmlformats.org/spreadsheetml/2006/main" count="54" uniqueCount="46">
  <si>
    <t>Activity</t>
  </si>
  <si>
    <t>Unit Type</t>
  </si>
  <si>
    <t>Unit No.</t>
  </si>
  <si>
    <t>Unit Cost</t>
  </si>
  <si>
    <t>Total Estimated Cost</t>
  </si>
  <si>
    <t>Funds requested from ADP</t>
  </si>
  <si>
    <t>Applicant Cost Share *</t>
  </si>
  <si>
    <t>Community</t>
  </si>
  <si>
    <t>Share</t>
  </si>
  <si>
    <t>Program Cost **</t>
  </si>
  <si>
    <t>No.</t>
  </si>
  <si>
    <t>KG</t>
  </si>
  <si>
    <t>Vehicle 4x4 With fuel</t>
  </si>
  <si>
    <t>Administrative Cost ***</t>
  </si>
  <si>
    <t>Project Coordinator</t>
  </si>
  <si>
    <t>Monitoring &amp; Documentation officer (50% cost share)1</t>
  </si>
  <si>
    <t>Finance &amp; Admin officer (50% cost share)</t>
  </si>
  <si>
    <t>officer Rent</t>
  </si>
  <si>
    <t>Telephone Fax / Internet</t>
  </si>
  <si>
    <t>Stationary &amp; IT consumables</t>
  </si>
  <si>
    <t>Electricity</t>
  </si>
  <si>
    <t>Refreshment for staff</t>
  </si>
  <si>
    <t>Project Completion report</t>
  </si>
  <si>
    <t>Bank Charges</t>
  </si>
  <si>
    <t>Grand Total</t>
  </si>
  <si>
    <t xml:space="preserve">Installlation </t>
  </si>
  <si>
    <t>water supply scheme</t>
  </si>
  <si>
    <t>feet</t>
  </si>
  <si>
    <t>tubewell 350 feet</t>
  </si>
  <si>
    <t>Electric Cable 3Core 7/44</t>
  </si>
  <si>
    <t xml:space="preserve">Fittings </t>
  </si>
  <si>
    <t>Lot</t>
  </si>
  <si>
    <t xml:space="preserve">Wire For Clamping </t>
  </si>
  <si>
    <t>Solar System 3700 Watts</t>
  </si>
  <si>
    <t>Job</t>
  </si>
  <si>
    <t>Intallation</t>
  </si>
  <si>
    <t>social Organisor</t>
  </si>
  <si>
    <t>Boring Ø 8"</t>
  </si>
  <si>
    <t>Submersible Pump Stainless Steel Ø 4"</t>
  </si>
  <si>
    <t xml:space="preserve">Riser Pipe Ø 2" Nylon </t>
  </si>
  <si>
    <t xml:space="preserve">Pipeline Ø 2" Nylon with Fittings </t>
  </si>
  <si>
    <t>Total Adminsistrative Cost 5%</t>
  </si>
  <si>
    <t>US$</t>
  </si>
  <si>
    <t xml:space="preserve">Construction of water Tank </t>
  </si>
  <si>
    <t xml:space="preserve">Total Project cost </t>
  </si>
  <si>
    <t xml:space="preserve">share of ADP in Per cent for the project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</si>
</sst>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General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5"/>
      <color theme="1"/>
      <name val="Times New Roman"/>
      <family val="1"/>
    </font>
    <font>
      <sz val="9.5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6FC0"/>
        <bgColor indexed="64"/>
      </patternFill>
    </fill>
    <fill>
      <patternFill patternType="solid">
        <fgColor rgb="FF30849B"/>
        <bgColor indexed="64"/>
      </patternFill>
    </fill>
    <fill>
      <patternFill patternType="solid">
        <fgColor rgb="FF75923B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left" vertical="top" wrapText="1" indent="1"/>
    </xf>
    <xf numFmtId="0" fontId="0" fillId="2" borderId="6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right" vertical="top" wrapText="1"/>
    </xf>
    <xf numFmtId="0" fontId="5" fillId="0" borderId="7" xfId="0" applyFont="1" applyBorder="1" applyAlignment="1">
      <alignment horizontal="left" vertical="top" wrapText="1" indent="4"/>
    </xf>
    <xf numFmtId="0" fontId="4" fillId="3" borderId="3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5" fillId="2" borderId="7" xfId="0" applyFont="1" applyFill="1" applyBorder="1" applyAlignment="1">
      <alignment horizontal="left" vertical="top" wrapText="1" indent="3"/>
    </xf>
    <xf numFmtId="0" fontId="5" fillId="2" borderId="7" xfId="0" applyFont="1" applyFill="1" applyBorder="1" applyAlignment="1">
      <alignment horizontal="right" vertical="top" wrapText="1"/>
    </xf>
    <xf numFmtId="0" fontId="4" fillId="4" borderId="3" xfId="0" applyFont="1" applyFill="1" applyBorder="1" applyAlignment="1">
      <alignment vertical="top" wrapText="1"/>
    </xf>
    <xf numFmtId="0" fontId="2" fillId="4" borderId="7" xfId="0" applyFont="1" applyFill="1" applyBorder="1" applyAlignment="1">
      <alignment vertical="top" wrapText="1"/>
    </xf>
    <xf numFmtId="0" fontId="2" fillId="4" borderId="7" xfId="0" applyFont="1" applyFill="1" applyBorder="1" applyAlignment="1">
      <alignment horizontal="center" vertical="top" wrapText="1"/>
    </xf>
    <xf numFmtId="164" fontId="5" fillId="2" borderId="7" xfId="0" applyNumberFormat="1" applyFont="1" applyFill="1" applyBorder="1" applyAlignment="1">
      <alignment horizontal="center" vertical="top" wrapText="1"/>
    </xf>
    <xf numFmtId="3" fontId="2" fillId="0" borderId="7" xfId="0" applyNumberFormat="1" applyFont="1" applyBorder="1" applyAlignment="1">
      <alignment vertical="top" wrapText="1"/>
    </xf>
    <xf numFmtId="164" fontId="5" fillId="0" borderId="7" xfId="1" applyNumberFormat="1" applyFont="1" applyBorder="1" applyAlignment="1">
      <alignment horizontal="center" vertical="top" wrapText="1"/>
    </xf>
    <xf numFmtId="164" fontId="2" fillId="0" borderId="7" xfId="1" applyNumberFormat="1" applyFont="1" applyBorder="1" applyAlignment="1">
      <alignment vertical="top" wrapText="1"/>
    </xf>
    <xf numFmtId="164" fontId="5" fillId="0" borderId="7" xfId="1" applyNumberFormat="1" applyFont="1" applyBorder="1" applyAlignment="1">
      <alignment horizontal="left" vertical="top" wrapText="1" indent="4"/>
    </xf>
    <xf numFmtId="164" fontId="5" fillId="0" borderId="7" xfId="0" applyNumberFormat="1" applyFont="1" applyBorder="1" applyAlignment="1">
      <alignment horizontal="right" vertical="top" wrapText="1"/>
    </xf>
    <xf numFmtId="164" fontId="5" fillId="0" borderId="11" xfId="1" applyNumberFormat="1" applyFont="1" applyBorder="1" applyAlignment="1">
      <alignment horizontal="center" vertical="top" wrapText="1"/>
    </xf>
    <xf numFmtId="164" fontId="5" fillId="0" borderId="6" xfId="1" applyNumberFormat="1" applyFont="1" applyBorder="1" applyAlignment="1">
      <alignment horizontal="center" vertical="top" wrapText="1"/>
    </xf>
    <xf numFmtId="0" fontId="0" fillId="0" borderId="10" xfId="0" applyBorder="1"/>
    <xf numFmtId="0" fontId="5" fillId="0" borderId="6" xfId="0" applyFont="1" applyBorder="1" applyAlignment="1">
      <alignment horizontal="center" vertical="top" wrapText="1"/>
    </xf>
    <xf numFmtId="164" fontId="9" fillId="0" borderId="12" xfId="1" applyNumberFormat="1" applyFont="1" applyFill="1" applyBorder="1" applyAlignment="1">
      <alignment horizontal="right" vertical="center"/>
    </xf>
    <xf numFmtId="164" fontId="10" fillId="0" borderId="7" xfId="1" applyNumberFormat="1" applyFont="1" applyBorder="1" applyAlignment="1">
      <alignment horizontal="right" vertical="top" wrapText="1"/>
    </xf>
    <xf numFmtId="164" fontId="11" fillId="0" borderId="7" xfId="1" applyNumberFormat="1" applyFont="1" applyBorder="1" applyAlignment="1">
      <alignment horizontal="right" vertical="top" wrapText="1"/>
    </xf>
    <xf numFmtId="164" fontId="5" fillId="0" borderId="7" xfId="0" applyNumberFormat="1" applyFont="1" applyBorder="1" applyAlignment="1">
      <alignment horizontal="left" vertical="top" wrapText="1" indent="3"/>
    </xf>
    <xf numFmtId="0" fontId="0" fillId="0" borderId="10" xfId="0" applyFont="1" applyBorder="1"/>
    <xf numFmtId="165" fontId="9" fillId="0" borderId="10" xfId="0" applyNumberFormat="1" applyFont="1" applyFill="1" applyBorder="1" applyAlignment="1" applyProtection="1">
      <alignment horizontal="justify" vertical="top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3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0" fillId="0" borderId="7" xfId="0" applyFont="1" applyBorder="1" applyAlignment="1">
      <alignment horizontal="right" vertical="top" wrapText="1"/>
    </xf>
    <xf numFmtId="0" fontId="12" fillId="0" borderId="7" xfId="0" applyFont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164" fontId="0" fillId="0" borderId="10" xfId="1" applyNumberFormat="1" applyFont="1" applyBorder="1" applyAlignment="1">
      <alignment horizontal="right" vertical="top" wrapText="1"/>
    </xf>
    <xf numFmtId="164" fontId="0" fillId="0" borderId="7" xfId="1" applyNumberFormat="1" applyFont="1" applyBorder="1" applyAlignment="1">
      <alignment horizontal="right" vertical="top" wrapText="1"/>
    </xf>
    <xf numFmtId="0" fontId="9" fillId="0" borderId="10" xfId="0" applyFont="1" applyFill="1" applyBorder="1" applyAlignment="1">
      <alignment horizontal="right" vertical="center"/>
    </xf>
    <xf numFmtId="3" fontId="9" fillId="0" borderId="10" xfId="1" applyNumberFormat="1" applyFont="1" applyFill="1" applyBorder="1" applyAlignment="1">
      <alignment horizontal="right" vertical="center"/>
    </xf>
    <xf numFmtId="164" fontId="5" fillId="2" borderId="7" xfId="0" applyNumberFormat="1" applyFont="1" applyFill="1" applyBorder="1" applyAlignment="1">
      <alignment horizontal="left" vertical="top" wrapText="1" indent="3"/>
    </xf>
    <xf numFmtId="164" fontId="8" fillId="0" borderId="0" xfId="0" applyNumberFormat="1" applyFont="1"/>
    <xf numFmtId="0" fontId="4" fillId="2" borderId="6" xfId="0" applyFont="1" applyFill="1" applyBorder="1" applyAlignment="1">
      <alignment horizontal="left" wrapText="1" indent="2"/>
    </xf>
    <xf numFmtId="3" fontId="5" fillId="0" borderId="7" xfId="0" applyNumberFormat="1" applyFont="1" applyBorder="1" applyAlignment="1">
      <alignment horizontal="left" vertical="top" wrapText="1" indent="3"/>
    </xf>
    <xf numFmtId="0" fontId="8" fillId="0" borderId="3" xfId="0" applyFont="1" applyBorder="1" applyAlignment="1">
      <alignment wrapText="1"/>
    </xf>
    <xf numFmtId="3" fontId="5" fillId="2" borderId="7" xfId="0" applyNumberFormat="1" applyFont="1" applyFill="1" applyBorder="1" applyAlignment="1">
      <alignment horizontal="left" vertical="top" wrapText="1" indent="3"/>
    </xf>
    <xf numFmtId="1" fontId="0" fillId="0" borderId="0" xfId="0" applyNumberFormat="1"/>
    <xf numFmtId="0" fontId="8" fillId="0" borderId="0" xfId="0" applyFont="1"/>
    <xf numFmtId="3" fontId="0" fillId="0" borderId="7" xfId="0" applyNumberFormat="1" applyFont="1" applyBorder="1" applyAlignment="1">
      <alignment horizontal="center" vertical="top" wrapText="1"/>
    </xf>
    <xf numFmtId="3" fontId="2" fillId="4" borderId="7" xfId="0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no/AppData/Local/Microsoft/Windows/Temporary%20Internet%20Files/Content.Outlook/2PPU703A/BOQ%20for%20Thana%20Bola%20Khan%20Construction%20of%20Storage%20Tank%20-%203000%20Gall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22">
          <cell r="F22">
            <v>281120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26" workbookViewId="0">
      <selection activeCell="K28" sqref="K28"/>
    </sheetView>
  </sheetViews>
  <sheetFormatPr defaultRowHeight="14.4" x14ac:dyDescent="0.3"/>
  <cols>
    <col min="1" max="1" width="39.109375" customWidth="1"/>
    <col min="2" max="2" width="12" customWidth="1"/>
    <col min="3" max="3" width="8.44140625" bestFit="1" customWidth="1"/>
    <col min="4" max="4" width="11.109375" bestFit="1" customWidth="1"/>
    <col min="5" max="5" width="13.6640625" bestFit="1" customWidth="1"/>
    <col min="6" max="6" width="15" customWidth="1"/>
    <col min="7" max="7" width="13.5546875" customWidth="1"/>
    <col min="8" max="8" width="14.6640625" customWidth="1"/>
  </cols>
  <sheetData>
    <row r="1" spans="1:8" ht="11.25" customHeight="1" x14ac:dyDescent="0.3">
      <c r="A1" s="2"/>
      <c r="B1" s="6"/>
      <c r="C1" s="6"/>
      <c r="D1" s="6"/>
      <c r="E1" s="72" t="s">
        <v>4</v>
      </c>
      <c r="F1" s="62" t="s">
        <v>5</v>
      </c>
      <c r="G1" s="72" t="s">
        <v>6</v>
      </c>
      <c r="H1" s="11"/>
    </row>
    <row r="2" spans="1:8" ht="23.25" customHeight="1" x14ac:dyDescent="0.3">
      <c r="A2" s="3" t="s">
        <v>0</v>
      </c>
      <c r="B2" s="7" t="s">
        <v>1</v>
      </c>
      <c r="C2" s="10" t="s">
        <v>2</v>
      </c>
      <c r="D2" s="10" t="s">
        <v>3</v>
      </c>
      <c r="E2" s="73"/>
      <c r="F2" s="62" t="s">
        <v>5</v>
      </c>
      <c r="G2" s="73"/>
      <c r="H2" s="12"/>
    </row>
    <row r="3" spans="1:8" ht="38.25" customHeight="1" x14ac:dyDescent="0.3">
      <c r="A3" s="4"/>
      <c r="B3" s="8"/>
      <c r="C3" s="8"/>
      <c r="D3" s="8"/>
      <c r="E3" s="73"/>
      <c r="F3" s="62" t="s">
        <v>5</v>
      </c>
      <c r="G3" s="73"/>
      <c r="H3" s="13" t="s">
        <v>7</v>
      </c>
    </row>
    <row r="4" spans="1:8" ht="15" hidden="1" thickBot="1" x14ac:dyDescent="0.35">
      <c r="A4" s="5"/>
      <c r="B4" s="9"/>
      <c r="C4" s="9"/>
      <c r="D4" s="9"/>
      <c r="E4" s="74"/>
      <c r="F4" s="9"/>
      <c r="G4" s="74"/>
      <c r="H4" s="14" t="s">
        <v>8</v>
      </c>
    </row>
    <row r="5" spans="1:8" ht="27.75" customHeight="1" thickBot="1" x14ac:dyDescent="0.35">
      <c r="A5" s="15" t="s">
        <v>9</v>
      </c>
      <c r="B5" s="16" t="s">
        <v>26</v>
      </c>
      <c r="C5" s="16">
        <v>1</v>
      </c>
      <c r="D5" s="16">
        <v>1</v>
      </c>
      <c r="E5" s="30"/>
      <c r="F5" s="30">
        <f>E5</f>
        <v>0</v>
      </c>
      <c r="G5" s="16">
        <v>0</v>
      </c>
      <c r="H5" s="16"/>
    </row>
    <row r="6" spans="1:8" ht="15" thickBot="1" x14ac:dyDescent="0.35">
      <c r="A6" s="19" t="s">
        <v>25</v>
      </c>
      <c r="B6" s="20"/>
      <c r="C6" s="20"/>
      <c r="D6" s="20"/>
      <c r="E6" s="20"/>
      <c r="F6" s="20"/>
      <c r="G6" s="20"/>
      <c r="H6" s="20"/>
    </row>
    <row r="7" spans="1:8" hidden="1" x14ac:dyDescent="0.3">
      <c r="A7" s="80"/>
      <c r="B7" s="23"/>
      <c r="C7" s="70"/>
      <c r="D7" s="70"/>
      <c r="E7" s="70"/>
      <c r="F7" s="70"/>
      <c r="G7" s="70"/>
      <c r="H7" s="70"/>
    </row>
    <row r="8" spans="1:8" hidden="1" x14ac:dyDescent="0.3">
      <c r="A8" s="80"/>
      <c r="B8" s="23"/>
      <c r="C8" s="70"/>
      <c r="D8" s="70"/>
      <c r="E8" s="70"/>
      <c r="F8" s="70"/>
      <c r="G8" s="70"/>
      <c r="H8" s="70"/>
    </row>
    <row r="9" spans="1:8" ht="15" hidden="1" thickBot="1" x14ac:dyDescent="0.35">
      <c r="A9" s="80"/>
      <c r="B9" s="38" t="s">
        <v>11</v>
      </c>
      <c r="C9" s="70"/>
      <c r="D9" s="70"/>
      <c r="E9" s="70"/>
      <c r="F9" s="71"/>
      <c r="G9" s="71"/>
      <c r="H9" s="71"/>
    </row>
    <row r="10" spans="1:8" ht="16.2" thickBot="1" x14ac:dyDescent="0.35">
      <c r="A10" s="44" t="s">
        <v>37</v>
      </c>
      <c r="B10" s="43" t="s">
        <v>28</v>
      </c>
      <c r="C10" s="58" t="s">
        <v>27</v>
      </c>
      <c r="D10" s="58">
        <v>750</v>
      </c>
      <c r="E10" s="54">
        <f>D10*350</f>
        <v>262500</v>
      </c>
      <c r="F10" s="39">
        <f>E10</f>
        <v>262500</v>
      </c>
      <c r="G10" s="17"/>
      <c r="H10" s="17"/>
    </row>
    <row r="11" spans="1:8" ht="16.2" thickBot="1" x14ac:dyDescent="0.35">
      <c r="A11" s="44" t="s">
        <v>38</v>
      </c>
      <c r="B11" s="45" t="s">
        <v>10</v>
      </c>
      <c r="C11" s="58">
        <v>1</v>
      </c>
      <c r="D11" s="59">
        <v>150000</v>
      </c>
      <c r="E11" s="55">
        <f>C11*D11</f>
        <v>150000</v>
      </c>
      <c r="F11" s="39">
        <f t="shared" ref="F11:F15" si="0">E11</f>
        <v>150000</v>
      </c>
      <c r="G11" s="17"/>
      <c r="H11" s="17"/>
    </row>
    <row r="12" spans="1:8" ht="16.2" thickBot="1" x14ac:dyDescent="0.35">
      <c r="A12" s="44" t="s">
        <v>29</v>
      </c>
      <c r="B12" s="45" t="s">
        <v>27</v>
      </c>
      <c r="C12" s="58">
        <v>325</v>
      </c>
      <c r="D12" s="54">
        <v>90</v>
      </c>
      <c r="E12" s="55">
        <f>C12*D12</f>
        <v>29250</v>
      </c>
      <c r="F12" s="39">
        <f t="shared" si="0"/>
        <v>29250</v>
      </c>
      <c r="G12" s="17"/>
      <c r="H12" s="17"/>
    </row>
    <row r="13" spans="1:8" ht="16.2" thickBot="1" x14ac:dyDescent="0.35">
      <c r="A13" s="46" t="s">
        <v>39</v>
      </c>
      <c r="B13" s="45" t="s">
        <v>27</v>
      </c>
      <c r="C13" s="58">
        <v>350</v>
      </c>
      <c r="D13" s="54">
        <v>90</v>
      </c>
      <c r="E13" s="55">
        <f>C13*D13</f>
        <v>31500</v>
      </c>
      <c r="F13" s="39">
        <f t="shared" si="0"/>
        <v>31500</v>
      </c>
      <c r="G13" s="17"/>
      <c r="H13" s="17"/>
    </row>
    <row r="14" spans="1:8" ht="16.2" thickBot="1" x14ac:dyDescent="0.35">
      <c r="A14" s="46" t="s">
        <v>30</v>
      </c>
      <c r="B14" s="45" t="s">
        <v>31</v>
      </c>
      <c r="C14" s="58">
        <v>1</v>
      </c>
      <c r="D14" s="54">
        <v>20000</v>
      </c>
      <c r="E14" s="55">
        <f>C14*D14</f>
        <v>20000</v>
      </c>
      <c r="F14" s="39">
        <f t="shared" si="0"/>
        <v>20000</v>
      </c>
      <c r="G14" s="25"/>
      <c r="H14" s="24"/>
    </row>
    <row r="15" spans="1:8" ht="15.75" customHeight="1" thickBot="1" x14ac:dyDescent="0.35">
      <c r="A15" s="46" t="s">
        <v>32</v>
      </c>
      <c r="B15" s="45" t="s">
        <v>27</v>
      </c>
      <c r="C15" s="58">
        <v>325</v>
      </c>
      <c r="D15" s="54">
        <v>55</v>
      </c>
      <c r="E15" s="55">
        <f>D15*C15</f>
        <v>17875</v>
      </c>
      <c r="F15" s="39">
        <f t="shared" si="0"/>
        <v>17875</v>
      </c>
      <c r="G15" s="17"/>
      <c r="H15" s="17"/>
    </row>
    <row r="16" spans="1:8" ht="15.75" customHeight="1" thickBot="1" x14ac:dyDescent="0.35">
      <c r="A16" s="46" t="s">
        <v>40</v>
      </c>
      <c r="B16" s="45" t="s">
        <v>27</v>
      </c>
      <c r="C16" s="58">
        <v>7800</v>
      </c>
      <c r="D16" s="54">
        <v>90</v>
      </c>
      <c r="E16" s="55">
        <f>D16*C16</f>
        <v>702000</v>
      </c>
      <c r="F16" s="40">
        <f>E16</f>
        <v>702000</v>
      </c>
      <c r="G16" s="17"/>
      <c r="H16" s="17"/>
    </row>
    <row r="17" spans="1:8" ht="15.75" customHeight="1" thickBot="1" x14ac:dyDescent="0.35">
      <c r="A17" s="46" t="s">
        <v>33</v>
      </c>
      <c r="B17" s="45" t="s">
        <v>34</v>
      </c>
      <c r="C17" s="58">
        <v>1</v>
      </c>
      <c r="D17" s="54">
        <f>750000+24375</f>
        <v>774375</v>
      </c>
      <c r="E17" s="55">
        <f>D17*C17</f>
        <v>774375</v>
      </c>
      <c r="F17" s="40">
        <f>E17</f>
        <v>774375</v>
      </c>
      <c r="G17" s="17"/>
      <c r="H17" s="17"/>
    </row>
    <row r="18" spans="1:8" ht="16.2" thickBot="1" x14ac:dyDescent="0.35">
      <c r="A18" s="46" t="s">
        <v>35</v>
      </c>
      <c r="B18" s="45" t="s">
        <v>34</v>
      </c>
      <c r="C18" s="58">
        <v>1</v>
      </c>
      <c r="D18" s="54">
        <v>100000</v>
      </c>
      <c r="E18" s="55">
        <v>100000</v>
      </c>
      <c r="F18" s="40">
        <f>E18</f>
        <v>100000</v>
      </c>
      <c r="G18" s="17"/>
      <c r="H18" s="17"/>
    </row>
    <row r="19" spans="1:8" ht="16.2" thickBot="1" x14ac:dyDescent="0.35">
      <c r="A19" s="47" t="s">
        <v>12</v>
      </c>
      <c r="B19" s="48">
        <v>1</v>
      </c>
      <c r="C19" s="49">
        <v>1</v>
      </c>
      <c r="D19" s="56">
        <v>65000</v>
      </c>
      <c r="E19" s="56">
        <v>65000</v>
      </c>
      <c r="F19" s="40">
        <v>0</v>
      </c>
      <c r="G19" s="34">
        <f>E19</f>
        <v>65000</v>
      </c>
      <c r="H19" s="22"/>
    </row>
    <row r="20" spans="1:8" ht="16.2" thickBot="1" x14ac:dyDescent="0.35">
      <c r="A20" s="50" t="s">
        <v>36</v>
      </c>
      <c r="B20" s="51" t="s">
        <v>10</v>
      </c>
      <c r="C20" s="52">
        <v>1</v>
      </c>
      <c r="D20" s="57">
        <v>15000</v>
      </c>
      <c r="E20" s="57">
        <f>D20*4</f>
        <v>60000</v>
      </c>
      <c r="F20" s="40">
        <f>E20</f>
        <v>60000</v>
      </c>
      <c r="G20" s="17"/>
      <c r="H20" s="22"/>
    </row>
    <row r="21" spans="1:8" ht="24" customHeight="1" thickBot="1" x14ac:dyDescent="0.35">
      <c r="A21" s="64" t="s">
        <v>43</v>
      </c>
      <c r="B21" s="51"/>
      <c r="C21" s="51"/>
      <c r="D21" s="53"/>
      <c r="E21" s="68">
        <v>281120</v>
      </c>
      <c r="F21" s="41">
        <v>0</v>
      </c>
      <c r="G21" s="18"/>
      <c r="H21" s="63">
        <f>[1]Sheet2!$F$22</f>
        <v>281120</v>
      </c>
    </row>
    <row r="22" spans="1:8" ht="24" customHeight="1" thickBot="1" x14ac:dyDescent="0.35">
      <c r="A22" s="64" t="s">
        <v>44</v>
      </c>
      <c r="B22" s="51"/>
      <c r="C22" s="51"/>
      <c r="D22" s="53"/>
      <c r="E22" s="68">
        <f>SUM(E10:E21)</f>
        <v>2493620</v>
      </c>
      <c r="F22" s="41">
        <f>SUM(F10:F21)</f>
        <v>2147500</v>
      </c>
      <c r="G22" s="18"/>
      <c r="H22" s="63"/>
    </row>
    <row r="23" spans="1:8" ht="15" thickBot="1" x14ac:dyDescent="0.35">
      <c r="A23" s="26" t="s">
        <v>13</v>
      </c>
      <c r="B23" s="27"/>
      <c r="C23" s="27"/>
      <c r="D23" s="28"/>
      <c r="E23" s="69">
        <f>SUM(E10:E21)</f>
        <v>2493620</v>
      </c>
      <c r="F23" s="22"/>
      <c r="G23" s="27"/>
      <c r="H23" s="27"/>
    </row>
    <row r="24" spans="1:8" ht="15" thickBot="1" x14ac:dyDescent="0.35">
      <c r="A24" s="21" t="s">
        <v>14</v>
      </c>
      <c r="B24" s="16">
        <v>1</v>
      </c>
      <c r="C24" s="17">
        <v>4</v>
      </c>
      <c r="D24" s="31">
        <v>50000</v>
      </c>
      <c r="E24" s="31">
        <v>200000</v>
      </c>
      <c r="F24" s="31"/>
      <c r="G24" s="31">
        <v>200000</v>
      </c>
      <c r="H24" s="16"/>
    </row>
    <row r="25" spans="1:8" ht="15" thickBot="1" x14ac:dyDescent="0.35">
      <c r="A25" s="75" t="s">
        <v>15</v>
      </c>
      <c r="B25" s="76"/>
      <c r="C25" s="17">
        <v>4</v>
      </c>
      <c r="D25" s="31">
        <v>40000</v>
      </c>
      <c r="E25" s="31">
        <f>D25*C25</f>
        <v>160000</v>
      </c>
      <c r="F25" s="31"/>
      <c r="G25" s="31">
        <f>E25</f>
        <v>160000</v>
      </c>
      <c r="H25" s="17"/>
    </row>
    <row r="26" spans="1:8" ht="15" thickBot="1" x14ac:dyDescent="0.35">
      <c r="A26" s="21" t="s">
        <v>16</v>
      </c>
      <c r="B26" s="16"/>
      <c r="C26" s="17">
        <v>4</v>
      </c>
      <c r="D26" s="31">
        <v>80000</v>
      </c>
      <c r="E26" s="31">
        <v>320000</v>
      </c>
      <c r="F26" s="31"/>
      <c r="G26" s="31">
        <v>320000</v>
      </c>
      <c r="H26" s="17"/>
    </row>
    <row r="27" spans="1:8" ht="15" thickBot="1" x14ac:dyDescent="0.35">
      <c r="A27" s="21" t="s">
        <v>17</v>
      </c>
      <c r="B27" s="16">
        <v>1</v>
      </c>
      <c r="C27" s="17">
        <v>4</v>
      </c>
      <c r="D27" s="31">
        <v>200000</v>
      </c>
      <c r="E27" s="31">
        <v>800000</v>
      </c>
      <c r="F27" s="31"/>
      <c r="G27" s="31">
        <v>800000</v>
      </c>
      <c r="H27" s="17"/>
    </row>
    <row r="28" spans="1:8" ht="15" thickBot="1" x14ac:dyDescent="0.35">
      <c r="A28" s="21" t="s">
        <v>18</v>
      </c>
      <c r="B28" s="16">
        <v>1</v>
      </c>
      <c r="C28" s="17">
        <v>4</v>
      </c>
      <c r="D28" s="31">
        <v>20000</v>
      </c>
      <c r="E28" s="31">
        <v>80000</v>
      </c>
      <c r="F28" s="36"/>
      <c r="G28" s="31">
        <v>80000</v>
      </c>
      <c r="H28" s="17"/>
    </row>
    <row r="29" spans="1:8" ht="15" thickBot="1" x14ac:dyDescent="0.35">
      <c r="A29" s="21" t="s">
        <v>19</v>
      </c>
      <c r="B29" s="16"/>
      <c r="C29" s="17">
        <v>4</v>
      </c>
      <c r="D29" s="31">
        <v>20000</v>
      </c>
      <c r="E29" s="35">
        <v>80000</v>
      </c>
      <c r="F29" s="37"/>
      <c r="G29" s="35">
        <v>80000</v>
      </c>
      <c r="H29" s="17"/>
    </row>
    <row r="30" spans="1:8" ht="15" thickBot="1" x14ac:dyDescent="0.35">
      <c r="A30" s="21" t="s">
        <v>20</v>
      </c>
      <c r="B30" s="16"/>
      <c r="C30" s="17">
        <v>4</v>
      </c>
      <c r="D30" s="31">
        <v>20000</v>
      </c>
      <c r="E30" s="35">
        <v>80000</v>
      </c>
      <c r="F30" s="37"/>
      <c r="G30" s="35">
        <v>80000</v>
      </c>
      <c r="H30" s="17"/>
    </row>
    <row r="31" spans="1:8" ht="15" thickBot="1" x14ac:dyDescent="0.35">
      <c r="A31" s="21" t="s">
        <v>21</v>
      </c>
      <c r="B31" s="16"/>
      <c r="C31" s="17">
        <v>4</v>
      </c>
      <c r="D31" s="31">
        <v>20000</v>
      </c>
      <c r="E31" s="35">
        <v>80000</v>
      </c>
      <c r="F31" s="37"/>
      <c r="G31" s="35">
        <v>80000</v>
      </c>
      <c r="H31" s="17"/>
    </row>
    <row r="32" spans="1:8" ht="15" thickBot="1" x14ac:dyDescent="0.35">
      <c r="A32" s="21" t="s">
        <v>22</v>
      </c>
      <c r="B32" s="16"/>
      <c r="C32" s="17">
        <v>1</v>
      </c>
      <c r="D32" s="31">
        <v>75000</v>
      </c>
      <c r="E32" s="31">
        <v>75000</v>
      </c>
      <c r="F32" s="31"/>
      <c r="G32" s="31">
        <v>75000</v>
      </c>
      <c r="H32" s="17"/>
    </row>
    <row r="33" spans="1:8" ht="15" thickBot="1" x14ac:dyDescent="0.35">
      <c r="A33" s="21" t="s">
        <v>23</v>
      </c>
      <c r="B33" s="16"/>
      <c r="C33" s="17"/>
      <c r="D33" s="31">
        <v>5000</v>
      </c>
      <c r="E33" s="31">
        <v>5000</v>
      </c>
      <c r="F33" s="31"/>
      <c r="G33" s="31">
        <v>5000</v>
      </c>
      <c r="H33" s="17"/>
    </row>
    <row r="34" spans="1:8" ht="15" thickBot="1" x14ac:dyDescent="0.35">
      <c r="A34" s="15" t="s">
        <v>41</v>
      </c>
      <c r="B34" s="16"/>
      <c r="C34" s="16"/>
      <c r="D34" s="32"/>
      <c r="E34" s="33">
        <f>F22*5%</f>
        <v>107375</v>
      </c>
      <c r="F34" s="31">
        <f>E34</f>
        <v>107375</v>
      </c>
      <c r="G34" s="42">
        <v>0</v>
      </c>
      <c r="H34" s="17"/>
    </row>
    <row r="35" spans="1:8" ht="15" thickBot="1" x14ac:dyDescent="0.35">
      <c r="A35" s="77" t="s">
        <v>24</v>
      </c>
      <c r="B35" s="78"/>
      <c r="C35" s="78"/>
      <c r="D35" s="79"/>
      <c r="E35" s="60">
        <f>SUM(E24:E34)</f>
        <v>1987375</v>
      </c>
      <c r="F35" s="29">
        <f>F34+F22</f>
        <v>2254875</v>
      </c>
      <c r="G35" s="60">
        <f>SUM(G19:G34)</f>
        <v>1945000</v>
      </c>
      <c r="H35" s="65">
        <f>H21</f>
        <v>281120</v>
      </c>
    </row>
    <row r="36" spans="1:8" x14ac:dyDescent="0.3">
      <c r="A36" s="1"/>
      <c r="E36" s="67" t="s">
        <v>42</v>
      </c>
      <c r="F36" s="61">
        <f>F35/102</f>
        <v>22106.617647058825</v>
      </c>
      <c r="G36" s="61"/>
      <c r="H36" s="61">
        <f>H35+G35+F35</f>
        <v>4480995</v>
      </c>
    </row>
    <row r="37" spans="1:8" x14ac:dyDescent="0.3">
      <c r="A37" t="s">
        <v>45</v>
      </c>
      <c r="H37" s="66">
        <f>F35/H36%</f>
        <v>50.320855077945865</v>
      </c>
    </row>
  </sheetData>
  <mergeCells count="11">
    <mergeCell ref="A25:B25"/>
    <mergeCell ref="A35:D35"/>
    <mergeCell ref="A7:A9"/>
    <mergeCell ref="C7:C9"/>
    <mergeCell ref="D7:D9"/>
    <mergeCell ref="E7:E9"/>
    <mergeCell ref="F7:F9"/>
    <mergeCell ref="G7:G9"/>
    <mergeCell ref="H7:H9"/>
    <mergeCell ref="E1:E4"/>
    <mergeCell ref="G1:G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Sono</dc:creator>
  <cp:lastModifiedBy>Shozab</cp:lastModifiedBy>
  <dcterms:created xsi:type="dcterms:W3CDTF">2014-02-17T06:50:59Z</dcterms:created>
  <dcterms:modified xsi:type="dcterms:W3CDTF">2014-10-29T06:53:12Z</dcterms:modified>
</cp:coreProperties>
</file>